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95" windowHeight="8955" activeTab="1"/>
  </bookViews>
  <sheets>
    <sheet name="Anlage 2" sheetId="1" r:id="rId1"/>
    <sheet name="Anlage 4" sheetId="2" r:id="rId2"/>
    <sheet name="Anlage 1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<sst xmlns="http://schemas.openxmlformats.org/spreadsheetml/2006/main" count="88" uniqueCount="64">
  <si>
    <t>Gebührenkalkulation 2012-2014           Trinkwasser</t>
  </si>
  <si>
    <t>Anlage 2</t>
  </si>
  <si>
    <t>unter Berücksichtiging des statistisch zu erwartenden Einwohnerrückganges</t>
  </si>
  <si>
    <t>Durchschnitt</t>
  </si>
  <si>
    <t>3 Jahre</t>
  </si>
  <si>
    <t>2012-2014</t>
  </si>
  <si>
    <t>Materialaufwand</t>
  </si>
  <si>
    <t>Personalaufwand</t>
  </si>
  <si>
    <t>sonst. Betriebl. Aufwendungen</t>
  </si>
  <si>
    <t>sonst. Steuern</t>
  </si>
  <si>
    <t>Zwischensumme  I</t>
  </si>
  <si>
    <t>Abschreibungen</t>
  </si>
  <si>
    <t>Zinsen</t>
  </si>
  <si>
    <t>Zwischensumme  II</t>
  </si>
  <si>
    <t>Verwaltungsumlage</t>
  </si>
  <si>
    <t>Verrechnung Kommunalservice</t>
  </si>
  <si>
    <t>Zwischensumme  III</t>
  </si>
  <si>
    <t>abzügl.Ertragszuschüße</t>
  </si>
  <si>
    <t>abzügl. Auflösung Sonderposten</t>
  </si>
  <si>
    <t>Aufwand</t>
  </si>
  <si>
    <t>Kostenüberdeckung Vorjahre</t>
  </si>
  <si>
    <t>Kapitalverzinsung</t>
  </si>
  <si>
    <t>Wasserverbrauch in m³</t>
  </si>
  <si>
    <t>Preis pro m³</t>
  </si>
  <si>
    <t>netto</t>
  </si>
  <si>
    <t>brutto</t>
  </si>
  <si>
    <t>Anlage 1</t>
  </si>
  <si>
    <t>Stadtwerke Coswig (Anhalt)</t>
  </si>
  <si>
    <t>Ermittlung des notwendigen Kapitals und Kapitalverzinsung für Gebührenkalkulation</t>
  </si>
  <si>
    <t>Trinkwasser</t>
  </si>
  <si>
    <t>Restbuchwerte</t>
  </si>
  <si>
    <t>Verbindlichkeiten</t>
  </si>
  <si>
    <t>Zuschüsse</t>
  </si>
  <si>
    <t>Eigenkapital</t>
  </si>
  <si>
    <t>Arbeitsstand 22.08.2011</t>
  </si>
  <si>
    <t>Abrechnung der Gebührenkalkulation 2009-2011           Trinkwasser</t>
  </si>
  <si>
    <t>Gebühren</t>
  </si>
  <si>
    <t>Arbeitsstand 22.08.2008</t>
  </si>
  <si>
    <t>kalkulation</t>
  </si>
  <si>
    <t>Ist</t>
  </si>
  <si>
    <t>Nachtrag</t>
  </si>
  <si>
    <t>2009-2011</t>
  </si>
  <si>
    <t>neutrales Ergebnis</t>
  </si>
  <si>
    <t>gebührenfähiger Aufwand der Vorjahre</t>
  </si>
  <si>
    <t>Gegenwärtiger Preis</t>
  </si>
  <si>
    <t>lt.Beschluß des Stadtrates vom 19.10.2006</t>
  </si>
  <si>
    <t>Aufwand pro Jahr    Euro</t>
  </si>
  <si>
    <t>Wassermenge  m³</t>
  </si>
  <si>
    <t>Gesamtpreis netto  Euro</t>
  </si>
  <si>
    <t>neu</t>
  </si>
  <si>
    <t>Einwohner Versorgungsgebietes</t>
  </si>
  <si>
    <t>Rückgang pro Jahr</t>
  </si>
  <si>
    <t>30 m³ pro Jahr</t>
  </si>
  <si>
    <t>Grunddienstbarkeiten</t>
  </si>
  <si>
    <t>Forderungen</t>
  </si>
  <si>
    <t>Abschreibungen auf Forderungen</t>
  </si>
  <si>
    <t>Erträge aus Auflösung Wertber.</t>
  </si>
  <si>
    <t>außerordentl. Aufwendungen</t>
  </si>
  <si>
    <t>insgesamt</t>
  </si>
  <si>
    <t>Aufwandsüberschreitung</t>
  </si>
  <si>
    <t>Aufwandsüberschreitung insgesamt</t>
  </si>
  <si>
    <t>Verzinsung  1,2%</t>
  </si>
  <si>
    <t>Anlage 4</t>
  </si>
  <si>
    <t>Summe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</si>
</sst>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0.000"/>
    <numFmt numFmtId="170" formatCode="0.0"/>
    <numFmt numFmtId="171" formatCode="#,##0.000"/>
    <numFmt numFmtId="172" formatCode="#,##0.0000"/>
    <numFmt numFmtId="173" formatCode="#,##0.00_ ;[Red]\-#,##0.00\ "/>
    <numFmt numFmtId="174" formatCode="dd/mm/yy"/>
    <numFmt numFmtId="175" formatCode="[$-407]dddd\,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2" fillId="0" borderId="0" xfId="54" applyFont="1">
      <alignment/>
      <protection/>
    </xf>
    <xf numFmtId="3" fontId="2" fillId="0" borderId="0" xfId="54" applyNumberFormat="1">
      <alignment/>
      <protection/>
    </xf>
    <xf numFmtId="0" fontId="2" fillId="0" borderId="0" xfId="54" applyFill="1">
      <alignment/>
      <protection/>
    </xf>
    <xf numFmtId="2" fontId="2" fillId="0" borderId="0" xfId="54" applyNumberFormat="1" applyFill="1">
      <alignment/>
      <protection/>
    </xf>
    <xf numFmtId="3" fontId="2" fillId="0" borderId="0" xfId="54" applyNumberFormat="1" applyFill="1">
      <alignment/>
      <protection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4" fontId="4" fillId="0" borderId="0" xfId="54" applyNumberFormat="1" applyFont="1">
      <alignment/>
      <protection/>
    </xf>
    <xf numFmtId="0" fontId="2" fillId="0" borderId="0" xfId="54" applyAlignment="1">
      <alignment horizontal="right"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2" fontId="2" fillId="0" borderId="0" xfId="54" applyNumberFormat="1">
      <alignment/>
      <protection/>
    </xf>
    <xf numFmtId="2" fontId="6" fillId="0" borderId="0" xfId="54" applyNumberFormat="1" applyFont="1">
      <alignment/>
      <protection/>
    </xf>
    <xf numFmtId="0" fontId="5" fillId="0" borderId="0" xfId="54" applyFont="1">
      <alignment/>
      <protection/>
    </xf>
    <xf numFmtId="2" fontId="4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0" fontId="2" fillId="0" borderId="12" xfId="54" applyBorder="1">
      <alignment/>
      <protection/>
    </xf>
    <xf numFmtId="3" fontId="6" fillId="0" borderId="12" xfId="54" applyNumberFormat="1" applyFont="1" applyBorder="1">
      <alignment/>
      <protection/>
    </xf>
    <xf numFmtId="3" fontId="2" fillId="0" borderId="12" xfId="54" applyNumberFormat="1" applyBorder="1">
      <alignment/>
      <protection/>
    </xf>
    <xf numFmtId="4" fontId="4" fillId="0" borderId="12" xfId="54" applyNumberFormat="1" applyFont="1" applyBorder="1">
      <alignment/>
      <protection/>
    </xf>
    <xf numFmtId="0" fontId="4" fillId="0" borderId="12" xfId="54" applyFont="1" applyBorder="1">
      <alignment/>
      <protection/>
    </xf>
    <xf numFmtId="3" fontId="4" fillId="0" borderId="12" xfId="54" applyNumberFormat="1" applyFont="1" applyBorder="1">
      <alignment/>
      <protection/>
    </xf>
    <xf numFmtId="3" fontId="2" fillId="0" borderId="12" xfId="54" applyNumberFormat="1" applyFill="1" applyBorder="1">
      <alignment/>
      <protection/>
    </xf>
    <xf numFmtId="3" fontId="2" fillId="0" borderId="13" xfId="54" applyNumberFormat="1" applyFill="1" applyBorder="1">
      <alignment/>
      <protection/>
    </xf>
    <xf numFmtId="4" fontId="4" fillId="0" borderId="13" xfId="54" applyNumberFormat="1" applyFont="1" applyBorder="1">
      <alignment/>
      <protection/>
    </xf>
    <xf numFmtId="0" fontId="2" fillId="0" borderId="13" xfId="54" applyBorder="1">
      <alignment/>
      <protection/>
    </xf>
    <xf numFmtId="0" fontId="4" fillId="0" borderId="13" xfId="54" applyFont="1" applyBorder="1">
      <alignment/>
      <protection/>
    </xf>
    <xf numFmtId="3" fontId="2" fillId="0" borderId="13" xfId="54" applyNumberFormat="1" applyBorder="1">
      <alignment/>
      <protection/>
    </xf>
    <xf numFmtId="3" fontId="6" fillId="0" borderId="13" xfId="54" applyNumberFormat="1" applyFont="1" applyBorder="1">
      <alignment/>
      <protection/>
    </xf>
    <xf numFmtId="3" fontId="4" fillId="0" borderId="13" xfId="54" applyNumberFormat="1" applyFont="1" applyBorder="1">
      <alignment/>
      <protection/>
    </xf>
    <xf numFmtId="4" fontId="2" fillId="0" borderId="0" xfId="54" applyNumberFormat="1">
      <alignment/>
      <protection/>
    </xf>
    <xf numFmtId="0" fontId="4" fillId="0" borderId="14" xfId="54" applyFont="1" applyBorder="1">
      <alignment/>
      <protection/>
    </xf>
    <xf numFmtId="4" fontId="2" fillId="0" borderId="15" xfId="54" applyNumberFormat="1" applyBorder="1">
      <alignment/>
      <protection/>
    </xf>
    <xf numFmtId="2" fontId="6" fillId="0" borderId="13" xfId="54" applyNumberFormat="1" applyFont="1" applyBorder="1">
      <alignment/>
      <protection/>
    </xf>
    <xf numFmtId="0" fontId="6" fillId="0" borderId="12" xfId="54" applyFont="1" applyBorder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6" fillId="0" borderId="0" xfId="0" applyNumberFormat="1" applyFont="1" applyFill="1" applyBorder="1" applyAlignment="1">
      <alignment/>
    </xf>
    <xf numFmtId="0" fontId="10" fillId="0" borderId="0" xfId="54" applyFont="1" applyAlignment="1">
      <alignment horizontal="righ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16" xfId="54" applyFont="1" applyBorder="1">
      <alignment/>
      <protection/>
    </xf>
    <xf numFmtId="0" fontId="2" fillId="0" borderId="17" xfId="54" applyBorder="1">
      <alignment/>
      <protection/>
    </xf>
    <xf numFmtId="0" fontId="2" fillId="0" borderId="18" xfId="54" applyBorder="1">
      <alignment/>
      <protection/>
    </xf>
    <xf numFmtId="0" fontId="10" fillId="0" borderId="0" xfId="0" applyFont="1" applyAlignment="1">
      <alignment horizontal="right"/>
    </xf>
    <xf numFmtId="4" fontId="0" fillId="0" borderId="19" xfId="0" applyNumberFormat="1" applyBorder="1" applyAlignment="1">
      <alignment/>
    </xf>
    <xf numFmtId="0" fontId="31" fillId="0" borderId="0" xfId="0" applyFont="1" applyAlignment="1">
      <alignment horizont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hresabschlu&#223;%202009\Kostenstellenrechnung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hresabschluss%202010\Kostenstellenrechnung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chtrag%20Wp%20201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inkwasserkalkulatio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ATZ"/>
      <sheetName val="Deckblatt"/>
      <sheetName val="Abgrenzung Kommunalservice"/>
      <sheetName val="innerbetrieblich"/>
      <sheetName val="innerbetriebl. Verr."/>
      <sheetName val="Abgrenzung ATZ"/>
      <sheetName val="Erfolg vorr.Ist2009"/>
      <sheetName val="gerundeter Erfolg 2009"/>
      <sheetName val="Ist 2009"/>
      <sheetName val="Kommunalservice"/>
      <sheetName val="gerundeter WP"/>
      <sheetName val="Personal bereinigt"/>
      <sheetName val="Personal kommunalservice"/>
      <sheetName val="Personalkosten Stadtverwaltung"/>
      <sheetName val="personalkosten 2010"/>
      <sheetName val=" Entwicklung Personalkosten2009"/>
      <sheetName val="PersonalkIist 2008 und 2009"/>
      <sheetName val="personlkosten 2008"/>
      <sheetName val="Personalkosten 2009"/>
      <sheetName val="Personal"/>
      <sheetName val="Schuldenentwicklung"/>
      <sheetName val="Übernahmewerte Flämingbad"/>
      <sheetName val="Preiskalkulation neu"/>
      <sheetName val="Preiskalkulation"/>
      <sheetName val="Nachweis Änderungen"/>
      <sheetName val="Ertragszuschüße"/>
      <sheetName val="Vermögen Ein."/>
      <sheetName val="Vermögen Ausg."/>
      <sheetName val="VP 2013 E"/>
      <sheetName val="VP bis 2013 A"/>
      <sheetName val="Finanzplan bis 2013"/>
      <sheetName val="gerundet"/>
      <sheetName val="Verlustvortrag"/>
      <sheetName val="Rückstellungrn ATZ"/>
      <sheetName val="Einnahme-Ausgabe insgesamt"/>
      <sheetName val="Verwaltung"/>
      <sheetName val="Fähre"/>
      <sheetName val="Flämingbad"/>
      <sheetName val="Fernwärme"/>
      <sheetName val="Wasser"/>
      <sheetName val="Stadtwirtschaft"/>
      <sheetName val="insgesamt"/>
      <sheetName val="Zinsen aktuell"/>
      <sheetName val="Zinsen"/>
      <sheetName val="Invest 2010"/>
      <sheetName val="Invest bis 2013"/>
      <sheetName val="G&amp;V 2010"/>
      <sheetName val="Runden G&amp;V 2010"/>
      <sheetName val="G&amp;V bis 2013"/>
      <sheetName val="Runden G&amp;V"/>
      <sheetName val="Verwaltungskosten"/>
      <sheetName val="berichtigung Vorsteuer"/>
      <sheetName val="Erfolgsübersicht 2009"/>
      <sheetName val="Erfolgsplan 2010"/>
      <sheetName val="Runden2010"/>
      <sheetName val="Erfolgsübersicht 2011"/>
      <sheetName val="Runden 2011"/>
      <sheetName val="Erfolgsübersicht2012"/>
      <sheetName val="Runden 2012"/>
      <sheetName val="Erfolgsübersicht 2013"/>
      <sheetName val="Runden 2013"/>
      <sheetName val="Investitionsplan - 2025"/>
      <sheetName val="Personalkosten ab 2008"/>
      <sheetName val="Personalkosten 2008"/>
      <sheetName val="Personalkostenvergleichsrechnun"/>
      <sheetName val="Personalkostenentwicklung"/>
      <sheetName val="Personalkosten 2007"/>
      <sheetName val="Afa 2015"/>
      <sheetName val="Afa "/>
      <sheetName val="Cashflow"/>
      <sheetName val="Nachweis Uml."/>
      <sheetName val="Entwicklung Umlage"/>
      <sheetName val="Erfolgsü.2008 Arbeitsstand"/>
    </sheetNames>
    <sheetDataSet>
      <sheetData sheetId="7">
        <row r="9">
          <cell r="G9">
            <v>88707.65000000002</v>
          </cell>
        </row>
        <row r="12">
          <cell r="G12">
            <v>151954.65</v>
          </cell>
        </row>
        <row r="13">
          <cell r="G13">
            <v>34851.509999999995</v>
          </cell>
        </row>
        <row r="16">
          <cell r="G16">
            <v>498146.03</v>
          </cell>
        </row>
        <row r="17">
          <cell r="G17">
            <v>259588.43</v>
          </cell>
        </row>
        <row r="18">
          <cell r="G18">
            <v>1324.5700000000002</v>
          </cell>
        </row>
        <row r="20">
          <cell r="G20">
            <v>134198.61</v>
          </cell>
        </row>
        <row r="22">
          <cell r="G22">
            <v>139947.31046191356</v>
          </cell>
        </row>
        <row r="24">
          <cell r="G24">
            <v>56696.15000000001</v>
          </cell>
        </row>
      </sheetData>
      <sheetData sheetId="9">
        <row r="805">
          <cell r="I805">
            <v>60524.68</v>
          </cell>
        </row>
        <row r="835">
          <cell r="I835">
            <v>51354.46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ATZ"/>
      <sheetName val="Deckblatt"/>
      <sheetName val="ATZ neu"/>
      <sheetName val="Probleme"/>
      <sheetName val="5351 innerbetriebl."/>
      <sheetName val="innerbetrieblich"/>
      <sheetName val="innerbetriebl. Verr."/>
      <sheetName val="Erfolg Ist2010"/>
      <sheetName val="gerundeter Erfolg 2010"/>
      <sheetName val="Ist 2010"/>
      <sheetName val="Kommunalservice"/>
      <sheetName val="Leasing "/>
      <sheetName val="Leasing 2011"/>
      <sheetName val="gerundeter WP"/>
      <sheetName val="Personal bereinigt"/>
      <sheetName val="Personal kommunalservice"/>
      <sheetName val="Personalkostenplanung 2011"/>
      <sheetName val="Personalkosten Stadtverwaltung"/>
      <sheetName val="Personalkosten 2011"/>
      <sheetName val="personalkosten 2010"/>
      <sheetName val=" Entwicklung Personalkosten2009"/>
      <sheetName val="PersonalkIist 2008 und 2009"/>
      <sheetName val="personlkosten 2008"/>
      <sheetName val="Personalkosten 2009"/>
      <sheetName val="Personal"/>
      <sheetName val="Schuldenentwicklung"/>
      <sheetName val="Übernahmewerte Flämingbad"/>
      <sheetName val="Preiskalkulation neu"/>
      <sheetName val="Preiskalkulation"/>
      <sheetName val="Nachweis Änderungen"/>
      <sheetName val="Ertragszuschüße"/>
      <sheetName val="Vermögen Ein."/>
      <sheetName val="Vermögen Ausg."/>
      <sheetName val="VP 2013 E"/>
      <sheetName val="VP bis 2013 A"/>
      <sheetName val="Finanzplan bis 2014"/>
      <sheetName val="gerundet"/>
      <sheetName val="Verlustvortrag"/>
      <sheetName val="Rückstellungrn ATZ"/>
      <sheetName val="Einnahme-Ausgabe insgesamt"/>
      <sheetName val="Verwaltung"/>
      <sheetName val="Fähre"/>
      <sheetName val="Flämingbad"/>
      <sheetName val="Fernwärme"/>
      <sheetName val="Wasser"/>
      <sheetName val="Stadtwirtschaft"/>
      <sheetName val="insgesamt"/>
      <sheetName val="Zinsen aktuell"/>
      <sheetName val="Zinsen"/>
      <sheetName val="Invest 2011"/>
      <sheetName val="Invest bis 2014"/>
      <sheetName val="G&amp;V 2010"/>
      <sheetName val="Runden G&amp;V 2010"/>
      <sheetName val="ERfolgsplan 2011"/>
      <sheetName val="Runden"/>
      <sheetName val="G&amp;V bis 2014"/>
      <sheetName val="Runden G&amp;V"/>
      <sheetName val="Verwaltungskosten"/>
      <sheetName val="Erfolgsübersicht 2009"/>
      <sheetName val="Runden 2011"/>
      <sheetName val="Erfolgsplan 2014"/>
      <sheetName val="Runden2014"/>
      <sheetName val="Erfolgsübersicht 2011"/>
      <sheetName val="Erfolgsübersicht2012"/>
      <sheetName val="Runden 2012"/>
      <sheetName val="Erfolgsübersicht 2013"/>
      <sheetName val="Runden 2013"/>
      <sheetName val="Investitionsplan - 2025"/>
      <sheetName val="Personalkosten ab 2008"/>
      <sheetName val="Personalkosten 2008"/>
      <sheetName val="Personalkostenvergleichsrechnun"/>
      <sheetName val="Personalkostenentwicklung"/>
      <sheetName val="Personalkosten 2007"/>
      <sheetName val="Afa 2015"/>
      <sheetName val="Afa neuerdings"/>
      <sheetName val="Afa "/>
      <sheetName val="Cashflow"/>
      <sheetName val="Nachweis Uml."/>
      <sheetName val="Entwicklung Umlage"/>
      <sheetName val="Abrechnung Straßenreinigung"/>
      <sheetName val="Erfolgsü.2008 Arbeitsstand"/>
    </sheetNames>
    <sheetDataSet>
      <sheetData sheetId="8">
        <row r="9">
          <cell r="G9">
            <v>98447.94999999998</v>
          </cell>
        </row>
        <row r="12">
          <cell r="G12">
            <v>155445.99</v>
          </cell>
        </row>
        <row r="13">
          <cell r="G13">
            <v>37605.6</v>
          </cell>
        </row>
        <row r="16">
          <cell r="G16">
            <v>494618.02</v>
          </cell>
        </row>
        <row r="17">
          <cell r="G17">
            <v>246520.07</v>
          </cell>
        </row>
        <row r="18">
          <cell r="G18">
            <v>1473.63</v>
          </cell>
        </row>
        <row r="20">
          <cell r="G20">
            <v>90349.07</v>
          </cell>
        </row>
        <row r="22">
          <cell r="G22">
            <v>164260.45734309484</v>
          </cell>
        </row>
        <row r="24">
          <cell r="G24">
            <v>54205.16333333334</v>
          </cell>
        </row>
      </sheetData>
      <sheetData sheetId="10">
        <row r="798">
          <cell r="I798">
            <v>60524</v>
          </cell>
        </row>
        <row r="828">
          <cell r="I828">
            <v>20529.44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ATZ"/>
      <sheetName val="Deckblatt"/>
      <sheetName val="ATZ neu"/>
      <sheetName val="Probleme"/>
      <sheetName val="5351 innerbetriebl."/>
      <sheetName val="innerbetrieblich"/>
      <sheetName val="innerbetriebl. Verr."/>
      <sheetName val="Erfolg Nachtrag 2011"/>
      <sheetName val="gerundeter Erfolg 2010"/>
      <sheetName val="Nachtrag WP 2011"/>
      <sheetName val="Kommunalservice"/>
      <sheetName val="Leasing "/>
      <sheetName val="Leasing 2011"/>
      <sheetName val="gerundeter WP"/>
      <sheetName val="Personal bereinigt"/>
      <sheetName val="Personal kommunalservice"/>
      <sheetName val="Personalkostenplanung 2011"/>
      <sheetName val="Personalkosten Stadtverwaltung"/>
      <sheetName val="Personalkosten 2011"/>
      <sheetName val="personalkosten 2010"/>
      <sheetName val=" Entwicklung Personalkosten2009"/>
      <sheetName val="PersonalkIist 2008 und 2009"/>
      <sheetName val="personlkosten 2008"/>
      <sheetName val="Personalkosten 2009"/>
      <sheetName val="Personal"/>
      <sheetName val="Schuldenentwicklung"/>
      <sheetName val="Übernahmewerte Flämingbad"/>
      <sheetName val="Preiskalkulation neu"/>
      <sheetName val="Preiskalkulation"/>
      <sheetName val="Nachweis Änderungen"/>
      <sheetName val="Ertragszuschüße"/>
      <sheetName val="Vermögen Ein."/>
      <sheetName val="Vermögen Ausg."/>
      <sheetName val="VP 2013 E"/>
      <sheetName val="VP bis 2013 A"/>
      <sheetName val="Finanzplan bis 2014"/>
      <sheetName val="gerundet"/>
      <sheetName val="Verlustvortrag"/>
      <sheetName val="Rückstellungrn ATZ"/>
      <sheetName val="Einnahme-Ausgabe insgesamt"/>
      <sheetName val="Verwaltung"/>
      <sheetName val="Fähre"/>
      <sheetName val="Flämingbad"/>
      <sheetName val="Fernwärme"/>
      <sheetName val="Wasser"/>
      <sheetName val="Stadtwirtschaft"/>
      <sheetName val="insgesamt"/>
      <sheetName val="Zinsen aktuell"/>
      <sheetName val="Zinsen"/>
      <sheetName val="Invest 2011"/>
      <sheetName val="Invest bis 2014"/>
      <sheetName val="G&amp;V 2011 Nachtrag"/>
      <sheetName val="Runden G&amp;V 2011"/>
      <sheetName val="ERfolgsplan 2011ursprünglich"/>
      <sheetName val="Runden"/>
      <sheetName val="G&amp;V bis 2014"/>
      <sheetName val="Runden G&amp;V"/>
      <sheetName val="Verwaltungskosten"/>
      <sheetName val="nachtrag 2011"/>
      <sheetName val="Runden 2011"/>
      <sheetName val="Erfolgsplan 2014"/>
      <sheetName val="Runden2014"/>
      <sheetName val="Erfolgsübersicht 2011"/>
      <sheetName val="Erfolgsübersicht2012"/>
      <sheetName val="Runden 2012"/>
      <sheetName val="Erfolgsübersicht 2013"/>
      <sheetName val="Runden 2013"/>
      <sheetName val="Investitionsplan - 2025"/>
      <sheetName val="Personalkosten ab 2008"/>
      <sheetName val="Personalkosten 2008"/>
      <sheetName val="Personalkostenvergleichsrechnun"/>
      <sheetName val="Personalkostenentwicklung"/>
      <sheetName val="Personalkosten 2007"/>
      <sheetName val="Afa 2015"/>
      <sheetName val="Afa neuerdings"/>
      <sheetName val="Afa "/>
      <sheetName val="Cashflow"/>
      <sheetName val="Nachweis Uml."/>
      <sheetName val="Entwicklung Umlage"/>
      <sheetName val="Abrechnung Straßenreinigung"/>
      <sheetName val="Erfolgsü.2008 Arbeitsstand"/>
    </sheetNames>
    <sheetDataSet>
      <sheetData sheetId="8">
        <row r="9">
          <cell r="G9">
            <v>89371</v>
          </cell>
        </row>
        <row r="12">
          <cell r="G12">
            <v>159400.93907859997</v>
          </cell>
        </row>
        <row r="13">
          <cell r="G13">
            <v>40782.3745</v>
          </cell>
        </row>
        <row r="16">
          <cell r="G16">
            <v>474901.89</v>
          </cell>
        </row>
        <row r="17">
          <cell r="G17">
            <v>236099.89</v>
          </cell>
        </row>
        <row r="18">
          <cell r="G18">
            <v>1800</v>
          </cell>
        </row>
        <row r="20">
          <cell r="G20">
            <v>88119.76000000001</v>
          </cell>
        </row>
        <row r="22">
          <cell r="G22">
            <v>174140.5781587051</v>
          </cell>
        </row>
        <row r="24">
          <cell r="G24">
            <v>61440</v>
          </cell>
        </row>
      </sheetData>
      <sheetData sheetId="10">
        <row r="798">
          <cell r="J798">
            <v>60524</v>
          </cell>
        </row>
        <row r="828">
          <cell r="J828">
            <v>22604.91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ATZ"/>
      <sheetName val="Deckblatt"/>
      <sheetName val="ATZ neu"/>
      <sheetName val="Probleme"/>
      <sheetName val="5351 innerbetriebl."/>
      <sheetName val="innerbetrieblich"/>
      <sheetName val="innerbetriebl. Verr."/>
      <sheetName val="Afa"/>
      <sheetName val="KSTKommunalservice"/>
      <sheetName val="Wassererzeugung"/>
      <sheetName val="Kapitalverzinsung"/>
      <sheetName val="Abrechnung Vorjahre"/>
      <sheetName val="Kalkulation neu"/>
      <sheetName val="Kalkulation Trinkwasser"/>
      <sheetName val="Verlustvortrag 2009"/>
      <sheetName val="Erfolg Nachtrag 2011"/>
      <sheetName val="gerundeter Erfolg 2010"/>
      <sheetName val="Nachtrag WP 2011"/>
      <sheetName val="Kommunalservice"/>
      <sheetName val="Leasing "/>
      <sheetName val="Leasing 2011"/>
      <sheetName val="gerundeter WP"/>
      <sheetName val="Personal bereinigt"/>
      <sheetName val="Personal kommunalservice"/>
      <sheetName val="Personalkostenplanung 2011"/>
      <sheetName val="Personalkosten Stadtverwaltung"/>
      <sheetName val="Personalkosten 2011"/>
      <sheetName val="personalkosten 2010"/>
      <sheetName val=" Entwicklung Personalkosten2009"/>
      <sheetName val="PersonalkIist 2008 und 2009"/>
      <sheetName val="personlkosten 2008"/>
      <sheetName val="Personalkosten 2009"/>
      <sheetName val="Personal"/>
      <sheetName val="Schuldenentwicklung"/>
      <sheetName val="Übernahmewerte Flämingbad"/>
      <sheetName val="Preiskalkulation neu"/>
      <sheetName val="Preiskalkulation"/>
      <sheetName val="Nachweis Änderungen"/>
      <sheetName val="Ertragszuschüße"/>
      <sheetName val="Vermögen Ein."/>
      <sheetName val="Vermögen Ausg."/>
      <sheetName val="VP 2013 E"/>
      <sheetName val="VP bis 2013 A"/>
      <sheetName val="Finanzplan bis 2014"/>
      <sheetName val="gerundet"/>
      <sheetName val="Verlustvortrag"/>
      <sheetName val="Rückstellungrn ATZ"/>
      <sheetName val="Einnahme-Ausgabe insgesamt"/>
      <sheetName val="Verwaltung"/>
      <sheetName val="Fähre"/>
      <sheetName val="Flämingbad"/>
      <sheetName val="Fernwärme"/>
      <sheetName val="Wasser"/>
      <sheetName val="Stadtwirtschaft"/>
      <sheetName val="insgesamt"/>
      <sheetName val="Zinsen aktuell"/>
      <sheetName val="Zinsen"/>
      <sheetName val="Invest 2011"/>
      <sheetName val="Invest bis 2014"/>
      <sheetName val="G&amp;V 2011 Nachtrag"/>
      <sheetName val="Runden G&amp;V 2011"/>
      <sheetName val="ERfolgsplan 2011ursprünglich"/>
      <sheetName val="Runden"/>
      <sheetName val="G&amp;V bis 2014"/>
      <sheetName val="Runden G&amp;V"/>
      <sheetName val="Verwaltungskosten"/>
      <sheetName val="nachtrag 2011"/>
      <sheetName val="Runden 2011"/>
      <sheetName val="Erfolgsplan 2014"/>
      <sheetName val="Runden2014"/>
      <sheetName val="Erfolgsübersicht 2011"/>
      <sheetName val="Erfolgsübersicht2012"/>
      <sheetName val="Runden 2012"/>
      <sheetName val="Erfolgsübersicht 2013"/>
      <sheetName val="Runden 2013"/>
      <sheetName val="Investitionsplan - 2025"/>
      <sheetName val="Personalkosten ab 2008"/>
      <sheetName val="Personalkosten 2008"/>
      <sheetName val="Personalkostenvergleichsrechnun"/>
      <sheetName val="Personalkostenentwicklung"/>
      <sheetName val="Personalkosten 2007"/>
      <sheetName val="Afa 2015"/>
      <sheetName val="Afa neuerdings"/>
      <sheetName val="Afa "/>
      <sheetName val="Cashflow"/>
      <sheetName val="Nachweis Uml."/>
      <sheetName val="Entwicklung Umlage"/>
      <sheetName val="Abrechnung Straßenreinigung"/>
      <sheetName val="Erfolgsü.2008 Arbeitsstand"/>
    </sheetNames>
    <sheetDataSet>
      <sheetData sheetId="14">
        <row r="33">
          <cell r="I33">
            <v>1185934.63589012</v>
          </cell>
        </row>
        <row r="37">
          <cell r="I37">
            <v>344050</v>
          </cell>
        </row>
      </sheetData>
      <sheetData sheetId="18">
        <row r="770">
          <cell r="K770">
            <v>1800</v>
          </cell>
        </row>
        <row r="798">
          <cell r="K798">
            <v>60524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I2" sqref="I2"/>
    </sheetView>
  </sheetViews>
  <sheetFormatPr defaultColWidth="11.421875" defaultRowHeight="15"/>
  <sheetData>
    <row r="1" spans="1:11" ht="18">
      <c r="A1" s="17" t="s">
        <v>0</v>
      </c>
      <c r="B1" s="1"/>
      <c r="C1" s="1"/>
      <c r="D1" s="1"/>
      <c r="E1" s="1"/>
      <c r="F1" s="1"/>
      <c r="G1" s="1"/>
      <c r="H1" s="1"/>
      <c r="I1" s="75" t="s">
        <v>1</v>
      </c>
      <c r="J1" s="1"/>
      <c r="K1" s="1"/>
    </row>
    <row r="2" spans="1:11" ht="15">
      <c r="A2" s="4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7"/>
      <c r="B3" s="1"/>
      <c r="C3" s="1"/>
      <c r="D3" s="1"/>
      <c r="E3" s="1"/>
      <c r="F3" s="1"/>
      <c r="G3" s="1"/>
      <c r="H3" s="1"/>
      <c r="I3" s="1" t="s">
        <v>3</v>
      </c>
      <c r="J3" s="1"/>
      <c r="K3" s="1"/>
    </row>
    <row r="4" spans="1:11" ht="15">
      <c r="A4" s="2" t="s">
        <v>34</v>
      </c>
      <c r="B4" s="1"/>
      <c r="C4" s="1"/>
      <c r="D4" s="1"/>
      <c r="E4" s="1"/>
      <c r="F4" s="1"/>
      <c r="G4" s="1"/>
      <c r="H4" s="1"/>
      <c r="I4" s="1" t="s">
        <v>4</v>
      </c>
      <c r="J4" s="1"/>
      <c r="K4" s="1"/>
    </row>
    <row r="5" spans="1:11" ht="15.75" thickBot="1">
      <c r="A5" s="1"/>
      <c r="B5" s="1"/>
      <c r="C5" s="1"/>
      <c r="D5" s="13"/>
      <c r="E5" s="79">
        <v>2012</v>
      </c>
      <c r="F5" s="80">
        <v>2013</v>
      </c>
      <c r="G5" s="81">
        <v>2014</v>
      </c>
      <c r="H5" s="80"/>
      <c r="I5" s="80" t="s">
        <v>5</v>
      </c>
      <c r="J5" s="1"/>
      <c r="K5" s="1"/>
    </row>
    <row r="6" spans="1:11" ht="15">
      <c r="A6" s="1"/>
      <c r="B6" s="1"/>
      <c r="C6" s="1"/>
      <c r="D6" s="1"/>
      <c r="E6" s="20"/>
      <c r="F6" s="1"/>
      <c r="G6" s="29"/>
      <c r="H6" s="1"/>
      <c r="I6" s="1"/>
      <c r="J6" s="1"/>
      <c r="K6" s="1"/>
    </row>
    <row r="7" spans="1:11" ht="15">
      <c r="A7" s="1" t="s">
        <v>6</v>
      </c>
      <c r="B7" s="1"/>
      <c r="C7" s="1"/>
      <c r="D7" s="5"/>
      <c r="E7" s="22">
        <v>90929.54</v>
      </c>
      <c r="F7" s="5">
        <v>94226.87180000001</v>
      </c>
      <c r="G7" s="31">
        <v>95959.26023799999</v>
      </c>
      <c r="H7" s="1"/>
      <c r="I7" s="5">
        <v>93705.22401266666</v>
      </c>
      <c r="J7" s="1"/>
      <c r="K7" s="15"/>
    </row>
    <row r="8" spans="1:11" ht="15">
      <c r="A8" s="1"/>
      <c r="B8" s="1"/>
      <c r="C8" s="1"/>
      <c r="D8" s="1"/>
      <c r="E8" s="20"/>
      <c r="F8" s="1"/>
      <c r="G8" s="29"/>
      <c r="H8" s="1"/>
      <c r="I8" s="5"/>
      <c r="J8" s="1"/>
      <c r="K8" s="15"/>
    </row>
    <row r="9" spans="1:11" ht="15">
      <c r="A9" s="1" t="s">
        <v>7</v>
      </c>
      <c r="B9" s="1"/>
      <c r="C9" s="1"/>
      <c r="D9" s="5"/>
      <c r="E9" s="22">
        <v>206087.69603929998</v>
      </c>
      <c r="F9" s="5">
        <v>208750.75849999997</v>
      </c>
      <c r="G9" s="31">
        <v>208750.75849999997</v>
      </c>
      <c r="H9" s="5"/>
      <c r="I9" s="5">
        <v>207863.07101309998</v>
      </c>
      <c r="J9" s="1"/>
      <c r="K9" s="15"/>
    </row>
    <row r="10" spans="1:11" ht="15">
      <c r="A10" s="1"/>
      <c r="B10" s="1"/>
      <c r="C10" s="1"/>
      <c r="D10" s="1"/>
      <c r="E10" s="20"/>
      <c r="F10" s="1"/>
      <c r="G10" s="29"/>
      <c r="H10" s="1"/>
      <c r="I10" s="5"/>
      <c r="J10" s="1"/>
      <c r="K10" s="15"/>
    </row>
    <row r="11" spans="1:11" ht="15">
      <c r="A11" s="1" t="s">
        <v>8</v>
      </c>
      <c r="B11" s="1"/>
      <c r="C11" s="1"/>
      <c r="D11" s="5"/>
      <c r="E11" s="22">
        <v>86496.06</v>
      </c>
      <c r="F11" s="5">
        <v>87275.8395</v>
      </c>
      <c r="G11" s="31">
        <v>88936.5203195</v>
      </c>
      <c r="H11" s="1"/>
      <c r="I11" s="5">
        <v>87569.47327316667</v>
      </c>
      <c r="J11" s="1"/>
      <c r="K11" s="15"/>
    </row>
    <row r="12" spans="1:11" ht="15">
      <c r="A12" s="1"/>
      <c r="B12" s="1"/>
      <c r="C12" s="1"/>
      <c r="D12" s="1"/>
      <c r="E12" s="20"/>
      <c r="F12" s="1"/>
      <c r="G12" s="29"/>
      <c r="H12" s="1"/>
      <c r="I12" s="5"/>
      <c r="J12" s="1"/>
      <c r="K12" s="15"/>
    </row>
    <row r="13" spans="1:11" ht="15">
      <c r="A13" s="1" t="s">
        <v>9</v>
      </c>
      <c r="B13" s="1"/>
      <c r="C13" s="1"/>
      <c r="D13" s="5"/>
      <c r="E13" s="22">
        <v>1800</v>
      </c>
      <c r="F13" s="5">
        <v>1800</v>
      </c>
      <c r="G13" s="31">
        <v>1800</v>
      </c>
      <c r="H13" s="1"/>
      <c r="I13" s="5">
        <v>1800</v>
      </c>
      <c r="J13" s="1"/>
      <c r="K13" s="15"/>
    </row>
    <row r="14" spans="1:11" ht="15">
      <c r="A14" s="1"/>
      <c r="B14" s="1"/>
      <c r="C14" s="1"/>
      <c r="D14" s="1"/>
      <c r="E14" s="20"/>
      <c r="F14" s="1"/>
      <c r="G14" s="29"/>
      <c r="H14" s="1"/>
      <c r="I14" s="5"/>
      <c r="J14" s="1"/>
      <c r="K14" s="15"/>
    </row>
    <row r="15" spans="1:11" ht="15">
      <c r="A15" s="13" t="s">
        <v>10</v>
      </c>
      <c r="B15" s="13"/>
      <c r="C15" s="13"/>
      <c r="D15" s="14"/>
      <c r="E15" s="21">
        <v>385313.2960393</v>
      </c>
      <c r="F15" s="14">
        <v>392053.46979999996</v>
      </c>
      <c r="G15" s="32">
        <v>395446.53905749996</v>
      </c>
      <c r="H15" s="14"/>
      <c r="I15" s="14">
        <v>390937.76829893334</v>
      </c>
      <c r="J15" s="13"/>
      <c r="K15" s="18"/>
    </row>
    <row r="16" spans="1:11" ht="15">
      <c r="A16" s="1"/>
      <c r="B16" s="1"/>
      <c r="C16" s="1"/>
      <c r="D16" s="1"/>
      <c r="E16" s="20"/>
      <c r="F16" s="1"/>
      <c r="G16" s="29"/>
      <c r="H16" s="1"/>
      <c r="I16" s="5"/>
      <c r="J16" s="1"/>
      <c r="K16" s="15"/>
    </row>
    <row r="17" spans="1:11" ht="15">
      <c r="A17" s="1" t="s">
        <v>11</v>
      </c>
      <c r="B17" s="1"/>
      <c r="C17" s="1"/>
      <c r="D17" s="5"/>
      <c r="E17" s="22">
        <v>471116.7799999999</v>
      </c>
      <c r="F17" s="5">
        <v>454254.81000000006</v>
      </c>
      <c r="G17" s="31">
        <v>451602.45999999996</v>
      </c>
      <c r="H17" s="1"/>
      <c r="I17" s="5">
        <v>458991.3499999999</v>
      </c>
      <c r="J17" s="1"/>
      <c r="K17" s="15"/>
    </row>
    <row r="18" spans="1:11" ht="15">
      <c r="A18" s="1"/>
      <c r="B18" s="1"/>
      <c r="C18" s="1"/>
      <c r="D18" s="1"/>
      <c r="E18" s="20"/>
      <c r="F18" s="1"/>
      <c r="G18" s="29"/>
      <c r="H18" s="1"/>
      <c r="I18" s="5"/>
      <c r="J18" s="1"/>
      <c r="K18" s="15"/>
    </row>
    <row r="19" spans="1:11" ht="15">
      <c r="A19" s="1" t="s">
        <v>12</v>
      </c>
      <c r="B19" s="1"/>
      <c r="C19" s="1"/>
      <c r="D19" s="5"/>
      <c r="E19" s="22">
        <v>223585.57</v>
      </c>
      <c r="F19" s="5">
        <v>217086.29</v>
      </c>
      <c r="G19" s="31">
        <v>208009.85</v>
      </c>
      <c r="H19" s="1"/>
      <c r="I19" s="5">
        <v>216227.23666666666</v>
      </c>
      <c r="J19" s="1"/>
      <c r="K19" s="15"/>
    </row>
    <row r="20" spans="1:11" ht="15">
      <c r="A20" s="1"/>
      <c r="B20" s="1"/>
      <c r="C20" s="1"/>
      <c r="D20" s="1"/>
      <c r="E20" s="20"/>
      <c r="F20" s="1"/>
      <c r="G20" s="29"/>
      <c r="H20" s="1"/>
      <c r="I20" s="5"/>
      <c r="J20" s="1"/>
      <c r="K20" s="15"/>
    </row>
    <row r="21" spans="1:11" ht="15">
      <c r="A21" s="13" t="s">
        <v>13</v>
      </c>
      <c r="B21" s="13"/>
      <c r="C21" s="13"/>
      <c r="D21" s="14"/>
      <c r="E21" s="21">
        <v>1080015.6460393</v>
      </c>
      <c r="F21" s="14">
        <v>1063394.5698</v>
      </c>
      <c r="G21" s="32">
        <v>1055058.8490575</v>
      </c>
      <c r="H21" s="13"/>
      <c r="I21" s="14">
        <v>1066156.3549656</v>
      </c>
      <c r="J21" s="13"/>
      <c r="K21" s="18"/>
    </row>
    <row r="22" spans="1:11" ht="15">
      <c r="A22" s="13"/>
      <c r="B22" s="13"/>
      <c r="C22" s="13"/>
      <c r="D22" s="14"/>
      <c r="E22" s="21"/>
      <c r="F22" s="14"/>
      <c r="G22" s="32"/>
      <c r="H22" s="13"/>
      <c r="I22" s="14"/>
      <c r="J22" s="13"/>
      <c r="K22" s="16"/>
    </row>
    <row r="23" spans="1:11" ht="15">
      <c r="A23" s="1" t="s">
        <v>14</v>
      </c>
      <c r="B23" s="1"/>
      <c r="C23" s="1"/>
      <c r="D23" s="5"/>
      <c r="E23" s="22">
        <v>173852.19237625494</v>
      </c>
      <c r="F23" s="5">
        <v>167208.40531289496</v>
      </c>
      <c r="G23" s="31">
        <v>161971.3653510772</v>
      </c>
      <c r="H23" s="1"/>
      <c r="I23" s="5">
        <v>167677.32101340903</v>
      </c>
      <c r="J23" s="1"/>
      <c r="K23" s="15"/>
    </row>
    <row r="24" spans="1:11" ht="15">
      <c r="A24" s="1"/>
      <c r="B24" s="1"/>
      <c r="C24" s="1"/>
      <c r="D24" s="1"/>
      <c r="E24" s="20"/>
      <c r="F24" s="1"/>
      <c r="G24" s="29"/>
      <c r="H24" s="1"/>
      <c r="I24" s="5"/>
      <c r="J24" s="1"/>
      <c r="K24" s="15"/>
    </row>
    <row r="25" spans="1:11" ht="15">
      <c r="A25" s="1" t="s">
        <v>15</v>
      </c>
      <c r="B25" s="1"/>
      <c r="C25" s="1"/>
      <c r="D25" s="5"/>
      <c r="E25" s="22">
        <v>80470.50213333334</v>
      </c>
      <c r="F25" s="5">
        <v>23785.1688</v>
      </c>
      <c r="G25" s="31">
        <v>23785.1688</v>
      </c>
      <c r="H25" s="1"/>
      <c r="I25" s="5">
        <v>42680.279911111116</v>
      </c>
      <c r="J25" s="1"/>
      <c r="K25" s="15"/>
    </row>
    <row r="26" spans="1:11" ht="15">
      <c r="A26" s="1"/>
      <c r="B26" s="1"/>
      <c r="C26" s="1"/>
      <c r="D26" s="1"/>
      <c r="E26" s="20"/>
      <c r="F26" s="1"/>
      <c r="G26" s="29"/>
      <c r="H26" s="1"/>
      <c r="I26" s="5"/>
      <c r="J26" s="1"/>
      <c r="K26" s="15"/>
    </row>
    <row r="27" spans="1:11" ht="15">
      <c r="A27" s="13" t="s">
        <v>16</v>
      </c>
      <c r="B27" s="13"/>
      <c r="C27" s="2"/>
      <c r="D27" s="3"/>
      <c r="E27" s="25">
        <v>1334338.340548888</v>
      </c>
      <c r="F27" s="3">
        <v>1254388.1439128951</v>
      </c>
      <c r="G27" s="33">
        <v>1240815.3832085773</v>
      </c>
      <c r="H27" s="2"/>
      <c r="I27" s="3">
        <v>1276513.95589012</v>
      </c>
      <c r="J27" s="1"/>
      <c r="K27" s="18"/>
    </row>
    <row r="28" spans="1:11" ht="15">
      <c r="A28" s="1"/>
      <c r="B28" s="1"/>
      <c r="C28" s="1"/>
      <c r="D28" s="1"/>
      <c r="E28" s="20"/>
      <c r="F28" s="1"/>
      <c r="G28" s="29"/>
      <c r="H28" s="1"/>
      <c r="I28" s="5"/>
      <c r="J28" s="1"/>
      <c r="K28" s="15"/>
    </row>
    <row r="29" spans="1:11" ht="15">
      <c r="A29" s="1" t="s">
        <v>17</v>
      </c>
      <c r="B29" s="1"/>
      <c r="C29" s="1"/>
      <c r="D29" s="5"/>
      <c r="E29" s="22">
        <v>60524</v>
      </c>
      <c r="F29" s="5">
        <v>60524</v>
      </c>
      <c r="G29" s="31">
        <v>60524</v>
      </c>
      <c r="H29" s="1"/>
      <c r="I29" s="5">
        <v>60524</v>
      </c>
      <c r="J29" s="1"/>
      <c r="K29" s="15"/>
    </row>
    <row r="30" spans="1:11" ht="15">
      <c r="A30" s="1"/>
      <c r="B30" s="1"/>
      <c r="C30" s="1"/>
      <c r="D30" s="5"/>
      <c r="E30" s="22"/>
      <c r="F30" s="5"/>
      <c r="G30" s="31"/>
      <c r="H30" s="1"/>
      <c r="I30" s="5"/>
      <c r="J30" s="1"/>
      <c r="K30" s="15"/>
    </row>
    <row r="31" spans="1:11" ht="15">
      <c r="A31" s="1" t="s">
        <v>18</v>
      </c>
      <c r="B31" s="1"/>
      <c r="C31" s="1"/>
      <c r="D31" s="5"/>
      <c r="E31" s="22">
        <v>26073.4575</v>
      </c>
      <c r="F31" s="5">
        <v>30055.32</v>
      </c>
      <c r="G31" s="31">
        <v>34037.182499999995</v>
      </c>
      <c r="H31" s="1"/>
      <c r="I31" s="5">
        <v>30055.319999999996</v>
      </c>
      <c r="J31" s="1"/>
      <c r="K31" s="15"/>
    </row>
    <row r="32" spans="1:11" ht="15">
      <c r="A32" s="1"/>
      <c r="B32" s="1"/>
      <c r="C32" s="1"/>
      <c r="D32" s="1"/>
      <c r="E32" s="20"/>
      <c r="F32" s="1"/>
      <c r="G32" s="29"/>
      <c r="H32" s="1"/>
      <c r="I32" s="5"/>
      <c r="J32" s="1"/>
      <c r="K32" s="15"/>
    </row>
    <row r="33" spans="1:11" ht="15">
      <c r="A33" s="13" t="s">
        <v>19</v>
      </c>
      <c r="B33" s="13"/>
      <c r="C33" s="13"/>
      <c r="D33" s="14"/>
      <c r="E33" s="21">
        <v>1247740.883048888</v>
      </c>
      <c r="F33" s="14">
        <v>1163808.823912895</v>
      </c>
      <c r="G33" s="32">
        <v>1146254.2007085774</v>
      </c>
      <c r="H33" s="13"/>
      <c r="I33" s="14">
        <v>1185934.63589012</v>
      </c>
      <c r="J33" s="13"/>
      <c r="K33" s="18"/>
    </row>
    <row r="34" spans="1:11" ht="15">
      <c r="A34" s="13"/>
      <c r="B34" s="13"/>
      <c r="C34" s="13"/>
      <c r="D34" s="14"/>
      <c r="E34" s="21"/>
      <c r="F34" s="14"/>
      <c r="G34" s="32"/>
      <c r="H34" s="13"/>
      <c r="I34" s="14"/>
      <c r="J34" s="13"/>
      <c r="K34" s="18"/>
    </row>
    <row r="35" spans="1:11" ht="15">
      <c r="A35" s="2" t="s">
        <v>20</v>
      </c>
      <c r="B35" s="2"/>
      <c r="C35" s="2"/>
      <c r="D35" s="2"/>
      <c r="E35" s="23"/>
      <c r="F35" s="11"/>
      <c r="G35" s="28"/>
      <c r="H35" s="2"/>
      <c r="I35" s="3"/>
      <c r="J35" s="2"/>
      <c r="K35" s="18"/>
    </row>
    <row r="36" spans="1:11" ht="15">
      <c r="A36" s="2"/>
      <c r="B36" s="2"/>
      <c r="C36" s="2"/>
      <c r="D36" s="2"/>
      <c r="E36" s="24"/>
      <c r="F36" s="2"/>
      <c r="G36" s="30"/>
      <c r="H36" s="2"/>
      <c r="I36" s="2"/>
      <c r="J36" s="2"/>
      <c r="K36" s="18"/>
    </row>
    <row r="37" spans="1:11" ht="15">
      <c r="A37" s="2" t="s">
        <v>21</v>
      </c>
      <c r="B37" s="2"/>
      <c r="C37" s="2"/>
      <c r="D37" s="2"/>
      <c r="E37" s="23">
        <v>24104.288759999996</v>
      </c>
      <c r="F37" s="11">
        <v>21837.46595999999</v>
      </c>
      <c r="G37" s="28">
        <v>19705.75332</v>
      </c>
      <c r="H37" s="2"/>
      <c r="I37" s="11">
        <v>21882.502679999994</v>
      </c>
      <c r="J37" s="2"/>
      <c r="K37" s="18"/>
    </row>
    <row r="38" spans="1:11" ht="15">
      <c r="A38" s="2"/>
      <c r="B38" s="2"/>
      <c r="C38" s="2"/>
      <c r="D38" s="2"/>
      <c r="E38" s="24"/>
      <c r="F38" s="2"/>
      <c r="G38" s="30"/>
      <c r="H38" s="2"/>
      <c r="I38" s="2"/>
      <c r="J38" s="2"/>
      <c r="K38" s="18"/>
    </row>
    <row r="39" spans="1:11" ht="15">
      <c r="A39" s="13" t="s">
        <v>19</v>
      </c>
      <c r="B39" s="13"/>
      <c r="C39" s="13"/>
      <c r="D39" s="14"/>
      <c r="E39" s="21">
        <v>1271845.171808888</v>
      </c>
      <c r="F39" s="14">
        <v>1185646.289872895</v>
      </c>
      <c r="G39" s="32">
        <v>1165959.9540285773</v>
      </c>
      <c r="H39" s="13"/>
      <c r="I39" s="14">
        <v>1207817.1385701199</v>
      </c>
      <c r="J39" s="13"/>
      <c r="K39" s="18"/>
    </row>
    <row r="40" spans="1:11" ht="15">
      <c r="A40" s="1"/>
      <c r="B40" s="1"/>
      <c r="C40" s="1"/>
      <c r="D40" s="1"/>
      <c r="E40" s="20"/>
      <c r="F40" s="1"/>
      <c r="G40" s="29"/>
      <c r="H40" s="1"/>
      <c r="I40" s="8"/>
      <c r="J40" s="15"/>
      <c r="K40" s="1"/>
    </row>
    <row r="41" spans="1:11" ht="15">
      <c r="A41" s="6" t="s">
        <v>22</v>
      </c>
      <c r="B41" s="6"/>
      <c r="C41" s="6"/>
      <c r="D41" s="8"/>
      <c r="E41" s="26">
        <v>349823</v>
      </c>
      <c r="F41" s="8">
        <v>345053</v>
      </c>
      <c r="G41" s="27">
        <v>340283</v>
      </c>
      <c r="H41" s="8"/>
      <c r="I41" s="8">
        <v>345053</v>
      </c>
      <c r="J41" s="7"/>
      <c r="K41" s="6"/>
    </row>
    <row r="42" spans="1:11" ht="15">
      <c r="A42" s="1"/>
      <c r="B42" s="1"/>
      <c r="C42" s="1"/>
      <c r="D42" s="1"/>
      <c r="E42" s="26"/>
      <c r="F42" s="8"/>
      <c r="G42" s="27"/>
      <c r="H42" s="6"/>
      <c r="I42" s="8"/>
      <c r="J42" s="7"/>
      <c r="K42" s="1"/>
    </row>
    <row r="43" spans="1:11" ht="15">
      <c r="A43" s="1"/>
      <c r="B43" s="1"/>
      <c r="C43" s="1"/>
      <c r="D43" s="29"/>
      <c r="E43" s="5"/>
      <c r="F43" s="5"/>
      <c r="G43" s="5"/>
      <c r="H43" s="20"/>
      <c r="I43" s="5"/>
      <c r="J43" s="15"/>
      <c r="K43" s="1"/>
    </row>
    <row r="44" spans="1:11" ht="15">
      <c r="A44" s="1"/>
      <c r="B44" s="1"/>
      <c r="C44" s="1"/>
      <c r="D44" s="29"/>
      <c r="E44" s="5"/>
      <c r="F44" s="5"/>
      <c r="G44" s="5"/>
      <c r="H44" s="20"/>
      <c r="I44" s="5"/>
      <c r="J44" s="15"/>
      <c r="K44" s="1"/>
    </row>
    <row r="45" spans="1:11" ht="15">
      <c r="A45" s="13" t="s">
        <v>23</v>
      </c>
      <c r="B45" s="13"/>
      <c r="C45" s="13" t="s">
        <v>24</v>
      </c>
      <c r="D45" s="37"/>
      <c r="E45" s="16">
        <v>3.635681964333071</v>
      </c>
      <c r="F45" s="16">
        <v>3.4361280437292097</v>
      </c>
      <c r="G45" s="16">
        <v>3.4264419733826763</v>
      </c>
      <c r="H45" s="38"/>
      <c r="I45" s="16">
        <v>3.5003815024651863</v>
      </c>
      <c r="J45" s="13"/>
      <c r="K45" s="16"/>
    </row>
    <row r="46" spans="1:11" ht="15">
      <c r="A46" s="1"/>
      <c r="B46" s="1"/>
      <c r="C46" s="1"/>
      <c r="D46" s="29"/>
      <c r="E46" s="1"/>
      <c r="F46" s="1"/>
      <c r="G46" s="1"/>
      <c r="H46" s="38"/>
      <c r="I46" s="1"/>
      <c r="J46" s="1"/>
      <c r="K46" s="1"/>
    </row>
    <row r="47" spans="1:11" ht="15">
      <c r="A47" s="13" t="s">
        <v>23</v>
      </c>
      <c r="B47" s="13"/>
      <c r="C47" s="13" t="s">
        <v>25</v>
      </c>
      <c r="D47" s="37"/>
      <c r="E47" s="16">
        <v>3.890179701836386</v>
      </c>
      <c r="F47" s="16">
        <v>3.6766570067902546</v>
      </c>
      <c r="G47" s="16">
        <v>3.666292911519464</v>
      </c>
      <c r="H47" s="38"/>
      <c r="I47" s="16">
        <v>3.7454082076377495</v>
      </c>
      <c r="J47" s="13"/>
      <c r="K47" s="13"/>
    </row>
    <row r="49" spans="1:9" ht="1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5">
      <c r="A50" s="1"/>
      <c r="B50" s="1"/>
      <c r="C50" s="1"/>
      <c r="D50" s="5"/>
      <c r="E50" s="5"/>
      <c r="F50" s="5"/>
      <c r="G50" s="5"/>
      <c r="H50" s="1"/>
      <c r="I50" s="5"/>
    </row>
    <row r="51" spans="1:9" ht="15">
      <c r="A51" s="1"/>
      <c r="B51" s="1"/>
      <c r="C51" s="1"/>
      <c r="D51" s="5"/>
      <c r="E51" s="5"/>
      <c r="F51" s="5"/>
      <c r="G51" s="5"/>
      <c r="H51" s="1"/>
      <c r="I51" s="5"/>
    </row>
    <row r="52" spans="1:9" ht="15">
      <c r="A52" s="1"/>
      <c r="B52" s="1"/>
      <c r="C52" s="1"/>
      <c r="D52" s="5"/>
      <c r="E52" s="5"/>
      <c r="F52" s="5"/>
      <c r="G52" s="5"/>
      <c r="H52" s="1"/>
      <c r="I52" s="5"/>
    </row>
    <row r="53" spans="1:9" ht="15">
      <c r="A53" s="13"/>
      <c r="B53" s="13"/>
      <c r="C53" s="19"/>
      <c r="D53" s="5"/>
      <c r="E53" s="5"/>
      <c r="F53" s="1"/>
      <c r="G53" s="1"/>
      <c r="H53" s="1"/>
      <c r="I53" s="1"/>
    </row>
    <row r="54" spans="1:9" ht="15">
      <c r="A54" s="13"/>
      <c r="B54" s="13"/>
      <c r="C54" s="19"/>
      <c r="D54" s="14"/>
      <c r="E54" s="14"/>
      <c r="F54" s="14"/>
      <c r="G54" s="14"/>
      <c r="H54" s="13"/>
      <c r="I54" s="5"/>
    </row>
    <row r="55" spans="1:9" ht="15">
      <c r="A55" s="13"/>
      <c r="B55" s="13"/>
      <c r="C55" s="19"/>
      <c r="D55" s="1"/>
      <c r="E55" s="1"/>
      <c r="F55" s="1"/>
      <c r="G55" s="1"/>
      <c r="H55" s="1"/>
      <c r="I55" s="1"/>
    </row>
    <row r="56" spans="1:9" ht="15">
      <c r="A56" s="13"/>
      <c r="B56" s="13"/>
      <c r="C56" s="19"/>
      <c r="D56" s="19"/>
      <c r="E56" s="1"/>
      <c r="F56" s="1"/>
      <c r="G56" s="1"/>
      <c r="H56" s="1"/>
      <c r="I56" s="1"/>
    </row>
    <row r="58" spans="1:9" ht="15">
      <c r="A58" s="1"/>
      <c r="B58" s="1"/>
      <c r="C58" s="1"/>
      <c r="D58" s="1"/>
      <c r="E58" s="12"/>
      <c r="F58" s="1"/>
      <c r="G58" s="1"/>
      <c r="H58" s="1"/>
      <c r="I58" s="1"/>
    </row>
    <row r="59" spans="1:9" ht="15">
      <c r="A59" s="2"/>
      <c r="B59" s="1"/>
      <c r="C59" s="1"/>
      <c r="D59" s="1"/>
      <c r="E59" s="1"/>
      <c r="F59" s="1"/>
      <c r="G59" s="1"/>
      <c r="H59" s="1"/>
      <c r="I59" s="1"/>
    </row>
    <row r="61" spans="1:9" ht="15">
      <c r="A61" s="1"/>
      <c r="B61" s="2"/>
      <c r="C61" s="1"/>
      <c r="D61" s="1"/>
      <c r="E61" s="1"/>
      <c r="F61" s="1"/>
      <c r="G61" s="1"/>
      <c r="H61" s="1"/>
      <c r="I61" s="1"/>
    </row>
    <row r="62" spans="1:9" ht="15">
      <c r="A62" s="1"/>
      <c r="B62" s="2"/>
      <c r="C62" s="1"/>
      <c r="D62" s="1"/>
      <c r="E62" s="1"/>
      <c r="F62" s="1"/>
      <c r="G62" s="1"/>
      <c r="H62" s="1"/>
      <c r="I62" s="1"/>
    </row>
    <row r="63" spans="1:9" ht="15">
      <c r="A63" s="1"/>
      <c r="B63" s="2"/>
      <c r="C63" s="1"/>
      <c r="D63" s="1"/>
      <c r="E63" s="1"/>
      <c r="F63" s="1"/>
      <c r="G63" s="1"/>
      <c r="H63" s="1"/>
      <c r="I63" s="1"/>
    </row>
    <row r="67" spans="1:3" ht="15">
      <c r="A67" s="1"/>
      <c r="B67" s="1"/>
      <c r="C67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9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18.57421875" style="0" customWidth="1"/>
    <col min="4" max="4" width="11.421875" style="0" customWidth="1"/>
    <col min="5" max="5" width="0.2890625" style="0" hidden="1" customWidth="1"/>
    <col min="6" max="6" width="11.421875" style="0" hidden="1" customWidth="1"/>
  </cols>
  <sheetData>
    <row r="4" spans="1:8" ht="15">
      <c r="A4" s="1" t="s">
        <v>27</v>
      </c>
      <c r="B4" s="1"/>
      <c r="C4" s="1"/>
      <c r="E4" s="1"/>
      <c r="F4" s="75" t="s">
        <v>62</v>
      </c>
      <c r="H4" s="75" t="s">
        <v>62</v>
      </c>
    </row>
    <row r="7" spans="1:6" ht="15">
      <c r="A7" s="2" t="s">
        <v>28</v>
      </c>
      <c r="B7" s="2"/>
      <c r="C7" s="2"/>
      <c r="D7" s="2"/>
      <c r="E7" s="2"/>
      <c r="F7" s="2"/>
    </row>
    <row r="8" spans="1:6" ht="15">
      <c r="A8" s="2" t="s">
        <v>29</v>
      </c>
      <c r="B8" s="1"/>
      <c r="C8" s="1"/>
      <c r="D8" s="1"/>
      <c r="E8" s="1"/>
      <c r="F8" s="1"/>
    </row>
    <row r="9" spans="1:8" ht="15">
      <c r="A9" s="29"/>
      <c r="B9" s="2">
        <v>2012</v>
      </c>
      <c r="C9" s="2">
        <v>2013</v>
      </c>
      <c r="D9" s="2">
        <v>2014</v>
      </c>
      <c r="E9" s="2">
        <v>2015</v>
      </c>
      <c r="F9" s="2">
        <v>2016</v>
      </c>
      <c r="H9" s="84" t="s">
        <v>63</v>
      </c>
    </row>
    <row r="10" spans="1:6" ht="15">
      <c r="A10" s="10"/>
      <c r="B10" s="9"/>
      <c r="C10" s="9"/>
      <c r="D10" s="9"/>
      <c r="E10" s="9"/>
      <c r="F10" s="9"/>
    </row>
    <row r="11" spans="1:6" ht="15">
      <c r="A11" s="30" t="s">
        <v>30</v>
      </c>
      <c r="B11" s="34">
        <v>8266925.56</v>
      </c>
      <c r="C11" s="34">
        <v>7781765.27</v>
      </c>
      <c r="D11" s="34">
        <v>7307785.95</v>
      </c>
      <c r="E11" s="34">
        <v>6836458.97</v>
      </c>
      <c r="F11" s="34">
        <v>6375870.69</v>
      </c>
    </row>
    <row r="12" spans="1:6" ht="15">
      <c r="A12" s="30"/>
      <c r="B12" s="34"/>
      <c r="C12" s="34"/>
      <c r="D12" s="34"/>
      <c r="E12" s="34"/>
      <c r="F12" s="34"/>
    </row>
    <row r="13" spans="1:6" ht="15">
      <c r="A13" s="30" t="s">
        <v>31</v>
      </c>
      <c r="B13" s="34">
        <v>5481107.34</v>
      </c>
      <c r="C13" s="34">
        <v>5201888.78</v>
      </c>
      <c r="D13" s="34">
        <v>4914838.41</v>
      </c>
      <c r="E13" s="34">
        <v>4619576.15</v>
      </c>
      <c r="F13" s="34">
        <v>4334811.51</v>
      </c>
    </row>
    <row r="14" spans="1:6" ht="15">
      <c r="A14" s="30"/>
      <c r="B14" s="34"/>
      <c r="C14" s="34"/>
      <c r="D14" s="34"/>
      <c r="E14" s="34"/>
      <c r="F14" s="34"/>
    </row>
    <row r="15" spans="1:6" ht="15">
      <c r="A15" s="30" t="s">
        <v>32</v>
      </c>
      <c r="B15" s="34">
        <v>777127.49</v>
      </c>
      <c r="C15" s="34">
        <v>760087.66</v>
      </c>
      <c r="D15" s="34">
        <v>750801.43</v>
      </c>
      <c r="E15" s="34">
        <v>724997.33</v>
      </c>
      <c r="F15" s="34">
        <v>696986.84</v>
      </c>
    </row>
    <row r="16" spans="1:6" ht="15">
      <c r="A16" s="30"/>
      <c r="B16" s="34"/>
      <c r="C16" s="34"/>
      <c r="D16" s="34"/>
      <c r="E16" s="34"/>
      <c r="F16" s="34"/>
    </row>
    <row r="17" spans="1:6" ht="15">
      <c r="A17" s="30" t="s">
        <v>33</v>
      </c>
      <c r="B17" s="34">
        <v>2008690.7299999997</v>
      </c>
      <c r="C17" s="34">
        <v>1819788.8299999991</v>
      </c>
      <c r="D17" s="34">
        <v>1642146.1099999999</v>
      </c>
      <c r="E17" s="34">
        <v>1491885.4899999993</v>
      </c>
      <c r="F17" s="34">
        <v>1344072.3400000008</v>
      </c>
    </row>
    <row r="18" spans="1:6" ht="15">
      <c r="A18" s="35"/>
      <c r="B18" s="36"/>
      <c r="C18" s="36"/>
      <c r="D18" s="36"/>
      <c r="E18" s="36"/>
      <c r="F18" s="36"/>
    </row>
    <row r="19" spans="1:8" ht="15.75" thickBot="1">
      <c r="A19" s="30" t="s">
        <v>61</v>
      </c>
      <c r="B19" s="34">
        <v>24104.288759999996</v>
      </c>
      <c r="C19" s="34">
        <v>21837.46595999999</v>
      </c>
      <c r="D19" s="34">
        <v>19705.75332</v>
      </c>
      <c r="E19" s="34">
        <v>17902.625879999992</v>
      </c>
      <c r="F19" s="34">
        <v>16128.86808000001</v>
      </c>
      <c r="H19" s="83">
        <f>SUM(B19:D19)</f>
        <v>65647.50803999999</v>
      </c>
    </row>
    <row r="20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C8" sqref="C8"/>
    </sheetView>
  </sheetViews>
  <sheetFormatPr defaultColWidth="11.421875" defaultRowHeight="15"/>
  <cols>
    <col min="2" max="2" width="15.140625" style="0" customWidth="1"/>
    <col min="3" max="3" width="12.8515625" style="0" customWidth="1"/>
    <col min="4" max="4" width="13.57421875" style="0" bestFit="1" customWidth="1"/>
    <col min="5" max="7" width="13.7109375" style="0" bestFit="1" customWidth="1"/>
    <col min="8" max="8" width="13.140625" style="0" bestFit="1" customWidth="1"/>
    <col min="9" max="9" width="13.7109375" style="0" bestFit="1" customWidth="1"/>
    <col min="10" max="10" width="12.57421875" style="0" bestFit="1" customWidth="1"/>
    <col min="11" max="11" width="11.57421875" style="0" bestFit="1" customWidth="1"/>
  </cols>
  <sheetData>
    <row r="1" spans="1:8" ht="18">
      <c r="A1" s="39" t="s">
        <v>35</v>
      </c>
      <c r="H1" s="82" t="s">
        <v>26</v>
      </c>
    </row>
    <row r="2" ht="15">
      <c r="A2" s="40"/>
    </row>
    <row r="3" spans="1:10" ht="18">
      <c r="A3" s="39"/>
      <c r="E3" t="s">
        <v>36</v>
      </c>
      <c r="F3" s="41"/>
      <c r="G3" s="42"/>
      <c r="H3" s="42"/>
      <c r="I3" s="42"/>
      <c r="J3" s="42"/>
    </row>
    <row r="4" spans="1:10" ht="15">
      <c r="A4" s="44" t="s">
        <v>37</v>
      </c>
      <c r="E4" t="s">
        <v>38</v>
      </c>
      <c r="F4" s="45" t="s">
        <v>39</v>
      </c>
      <c r="G4" s="46" t="s">
        <v>39</v>
      </c>
      <c r="H4" s="46" t="s">
        <v>40</v>
      </c>
      <c r="I4" s="42"/>
      <c r="J4" s="42"/>
    </row>
    <row r="5" spans="4:10" ht="15">
      <c r="D5" s="48"/>
      <c r="E5" s="48" t="s">
        <v>41</v>
      </c>
      <c r="F5" s="45">
        <v>2009</v>
      </c>
      <c r="G5" s="46">
        <v>2010</v>
      </c>
      <c r="H5" s="46">
        <v>2011</v>
      </c>
      <c r="I5" s="42"/>
      <c r="J5" s="42"/>
    </row>
    <row r="6" spans="6:10" ht="15">
      <c r="F6" s="41"/>
      <c r="G6" s="42"/>
      <c r="H6" s="42"/>
      <c r="I6" s="42"/>
      <c r="J6" s="42"/>
    </row>
    <row r="7" spans="1:11" ht="15">
      <c r="A7" t="s">
        <v>6</v>
      </c>
      <c r="D7" s="49"/>
      <c r="E7" s="49">
        <v>86227</v>
      </c>
      <c r="F7" s="50">
        <f>SUM('[1]Erfolg vorr.Ist2009'!$G$9)</f>
        <v>88707.65000000002</v>
      </c>
      <c r="G7" s="51">
        <f>SUM('[2]Erfolg Ist2010'!$G$9)</f>
        <v>98447.94999999998</v>
      </c>
      <c r="H7" s="51">
        <f>SUM('[3]Erfolg Nachtrag 2011'!$G$9)</f>
        <v>89371</v>
      </c>
      <c r="I7" s="51"/>
      <c r="J7" s="42"/>
      <c r="K7" s="52"/>
    </row>
    <row r="8" spans="6:11" ht="15">
      <c r="F8" s="41"/>
      <c r="G8" s="42"/>
      <c r="H8" s="42"/>
      <c r="I8" s="51"/>
      <c r="J8" s="42"/>
      <c r="K8" s="52"/>
    </row>
    <row r="9" spans="1:11" ht="15">
      <c r="A9" t="s">
        <v>7</v>
      </c>
      <c r="D9" s="49"/>
      <c r="E9" s="49">
        <v>180120</v>
      </c>
      <c r="F9" s="50">
        <f>SUM('[1]Erfolg vorr.Ist2009'!$G$12+'[1]Erfolg vorr.Ist2009'!$G$13)</f>
        <v>186806.15999999997</v>
      </c>
      <c r="G9" s="51">
        <f>SUM('[2]Erfolg Ist2010'!$G$12+'[2]Erfolg Ist2010'!$G$13)</f>
        <v>193051.59</v>
      </c>
      <c r="H9" s="51">
        <f>SUM('[3]Erfolg Nachtrag 2011'!$G$13+'[3]Erfolg Nachtrag 2011'!$G$12)</f>
        <v>200183.31357859998</v>
      </c>
      <c r="I9" s="51"/>
      <c r="J9" s="42"/>
      <c r="K9" s="52"/>
    </row>
    <row r="10" spans="6:11" ht="13.5" customHeight="1">
      <c r="F10" s="41"/>
      <c r="G10" s="42"/>
      <c r="H10" s="42"/>
      <c r="I10" s="51"/>
      <c r="J10" s="42"/>
      <c r="K10" s="52"/>
    </row>
    <row r="11" spans="1:11" ht="15">
      <c r="A11" t="s">
        <v>8</v>
      </c>
      <c r="D11" s="49"/>
      <c r="E11" s="49">
        <v>90113</v>
      </c>
      <c r="F11" s="50">
        <f>SUM('[1]Erfolg vorr.Ist2009'!$G$20)</f>
        <v>134198.61</v>
      </c>
      <c r="G11" s="51">
        <f>SUM('[2]Erfolg Ist2010'!$G$20)</f>
        <v>90349.07</v>
      </c>
      <c r="H11" s="51">
        <f>SUM('[3]Erfolg Nachtrag 2011'!$G$20)</f>
        <v>88119.76000000001</v>
      </c>
      <c r="I11" s="51"/>
      <c r="J11" s="42"/>
      <c r="K11" s="52"/>
    </row>
    <row r="12" spans="6:11" ht="15">
      <c r="F12" s="41"/>
      <c r="G12" s="42"/>
      <c r="H12" s="42"/>
      <c r="I12" s="51"/>
      <c r="J12" s="42"/>
      <c r="K12" s="52"/>
    </row>
    <row r="13" spans="1:11" ht="15">
      <c r="A13" t="s">
        <v>9</v>
      </c>
      <c r="D13" s="49"/>
      <c r="E13" s="49">
        <f>SUM('[4]Nachtrag WP 2011'!K770)</f>
        <v>1800</v>
      </c>
      <c r="F13" s="50">
        <f>SUM('[1]Erfolg vorr.Ist2009'!$G$18)</f>
        <v>1324.5700000000002</v>
      </c>
      <c r="G13" s="51">
        <f>SUM('[2]Erfolg Ist2010'!$G$18)</f>
        <v>1473.63</v>
      </c>
      <c r="H13" s="51">
        <f>SUM('[3]Erfolg Nachtrag 2011'!$G$18)</f>
        <v>1800</v>
      </c>
      <c r="I13" s="51"/>
      <c r="J13" s="42"/>
      <c r="K13" s="52"/>
    </row>
    <row r="14" spans="6:11" ht="15">
      <c r="F14" s="41"/>
      <c r="G14" s="42"/>
      <c r="H14" s="42"/>
      <c r="I14" s="51"/>
      <c r="J14" s="42"/>
      <c r="K14" s="52"/>
    </row>
    <row r="15" spans="1:11" s="48" customFormat="1" ht="15">
      <c r="A15" s="48" t="s">
        <v>10</v>
      </c>
      <c r="D15" s="53"/>
      <c r="E15" s="53">
        <f>SUM(E7+E9+E11+E13)</f>
        <v>358260</v>
      </c>
      <c r="F15" s="54">
        <f>SUM(F7+F9+F11+F13)</f>
        <v>411036.99</v>
      </c>
      <c r="G15" s="55">
        <f>SUM(G7+G9+G11+G13)</f>
        <v>383322.24</v>
      </c>
      <c r="H15" s="55">
        <f>SUM(H7+H9+H11+H13)</f>
        <v>379474.07357859996</v>
      </c>
      <c r="I15" s="55"/>
      <c r="J15" s="55"/>
      <c r="K15" s="56"/>
    </row>
    <row r="16" spans="6:11" ht="15">
      <c r="F16" s="41"/>
      <c r="G16" s="42"/>
      <c r="H16" s="42"/>
      <c r="I16" s="51"/>
      <c r="J16" s="42"/>
      <c r="K16" s="52"/>
    </row>
    <row r="17" spans="1:11" ht="15">
      <c r="A17" t="s">
        <v>11</v>
      </c>
      <c r="D17" s="49"/>
      <c r="E17" s="49">
        <v>459679</v>
      </c>
      <c r="F17" s="50">
        <f>SUM('[1]Erfolg vorr.Ist2009'!$G$16)</f>
        <v>498146.03</v>
      </c>
      <c r="G17" s="51">
        <f>SUM('[2]Erfolg Ist2010'!$G$16)</f>
        <v>494618.02</v>
      </c>
      <c r="H17" s="51">
        <f>SUM('[3]Erfolg Nachtrag 2011'!$G$16)</f>
        <v>474901.89</v>
      </c>
      <c r="I17" s="51"/>
      <c r="J17" s="42"/>
      <c r="K17" s="52"/>
    </row>
    <row r="18" spans="6:11" ht="15">
      <c r="F18" s="41"/>
      <c r="G18" s="42"/>
      <c r="H18" s="42"/>
      <c r="I18" s="51"/>
      <c r="J18" s="42"/>
      <c r="K18" s="52"/>
    </row>
    <row r="19" spans="1:11" ht="15">
      <c r="A19" t="s">
        <v>12</v>
      </c>
      <c r="D19" s="49"/>
      <c r="E19" s="49">
        <v>258913</v>
      </c>
      <c r="F19" s="50">
        <f>SUM('[1]Erfolg vorr.Ist2009'!$G$17)</f>
        <v>259588.43</v>
      </c>
      <c r="G19" s="51">
        <f>SUM('[2]Erfolg Ist2010'!$G$17)</f>
        <v>246520.07</v>
      </c>
      <c r="H19" s="51">
        <f>SUM('[3]Erfolg Nachtrag 2011'!$G$17)</f>
        <v>236099.89</v>
      </c>
      <c r="I19" s="51"/>
      <c r="J19" s="42"/>
      <c r="K19" s="52"/>
    </row>
    <row r="20" spans="6:11" ht="15">
      <c r="F20" s="41"/>
      <c r="G20" s="42"/>
      <c r="H20" s="42"/>
      <c r="I20" s="51"/>
      <c r="J20" s="42"/>
      <c r="K20" s="52"/>
    </row>
    <row r="21" spans="1:11" s="48" customFormat="1" ht="15">
      <c r="A21" s="48" t="s">
        <v>13</v>
      </c>
      <c r="D21" s="53"/>
      <c r="E21" s="53">
        <f>SUM(E15+E17+E19)</f>
        <v>1076852</v>
      </c>
      <c r="F21" s="54">
        <f>SUM(F15+F17+F19)</f>
        <v>1168771.45</v>
      </c>
      <c r="G21" s="55">
        <f>SUM(G15+G17+G19)</f>
        <v>1124460.33</v>
      </c>
      <c r="H21" s="55">
        <f>SUM(H15+H17+H19)</f>
        <v>1090475.8535786</v>
      </c>
      <c r="I21" s="55"/>
      <c r="J21" s="55"/>
      <c r="K21" s="56"/>
    </row>
    <row r="22" spans="4:11" s="48" customFormat="1" ht="15">
      <c r="D22" s="53"/>
      <c r="E22" s="53"/>
      <c r="F22" s="54"/>
      <c r="G22" s="55"/>
      <c r="H22" s="76"/>
      <c r="I22" s="55"/>
      <c r="J22" s="76"/>
      <c r="K22" s="57"/>
    </row>
    <row r="23" spans="1:11" ht="12" customHeight="1">
      <c r="A23" t="s">
        <v>14</v>
      </c>
      <c r="D23" s="49"/>
      <c r="E23" s="49">
        <v>151201</v>
      </c>
      <c r="F23" s="50">
        <f>SUM('[1]Erfolg vorr.Ist2009'!$G$22)</f>
        <v>139947.31046191356</v>
      </c>
      <c r="G23" s="51">
        <f>SUM('[2]Erfolg Ist2010'!$G$22)</f>
        <v>164260.45734309484</v>
      </c>
      <c r="H23" s="51">
        <f>SUM('[3]Erfolg Nachtrag 2011'!$G$22)</f>
        <v>174140.5781587051</v>
      </c>
      <c r="I23" s="51"/>
      <c r="J23" s="42"/>
      <c r="K23" s="52"/>
    </row>
    <row r="24" spans="6:11" ht="12" customHeight="1">
      <c r="F24" s="41"/>
      <c r="G24" s="42"/>
      <c r="H24" s="42"/>
      <c r="I24" s="51"/>
      <c r="J24" s="42"/>
      <c r="K24" s="52"/>
    </row>
    <row r="25" spans="1:11" ht="12" customHeight="1">
      <c r="A25" t="s">
        <v>15</v>
      </c>
      <c r="D25" s="49"/>
      <c r="E25" s="49">
        <v>40323</v>
      </c>
      <c r="F25" s="50">
        <f>SUM('[1]Erfolg vorr.Ist2009'!$G$24)</f>
        <v>56696.15000000001</v>
      </c>
      <c r="G25" s="51">
        <f>SUM('[2]Erfolg Ist2010'!$G$24)</f>
        <v>54205.16333333334</v>
      </c>
      <c r="H25" s="51">
        <f>SUM('[3]Erfolg Nachtrag 2011'!$G$24)</f>
        <v>61440</v>
      </c>
      <c r="I25" s="51"/>
      <c r="J25" s="42"/>
      <c r="K25" s="52"/>
    </row>
    <row r="26" spans="6:11" ht="12" customHeight="1">
      <c r="F26" s="41"/>
      <c r="G26" s="42"/>
      <c r="H26" s="42"/>
      <c r="I26" s="51"/>
      <c r="J26" s="42"/>
      <c r="K26" s="52"/>
    </row>
    <row r="27" spans="1:11" ht="12" customHeight="1">
      <c r="A27" s="48" t="s">
        <v>16</v>
      </c>
      <c r="B27" s="48"/>
      <c r="C27" s="44"/>
      <c r="D27" s="58"/>
      <c r="E27" s="58">
        <f>SUM(E21+E23+E25)</f>
        <v>1268376</v>
      </c>
      <c r="F27" s="59">
        <f>SUM(F21+F23+F25)</f>
        <v>1365414.9104619133</v>
      </c>
      <c r="G27" s="60">
        <f>SUM(G21+G23+G25)</f>
        <v>1342925.9506764282</v>
      </c>
      <c r="H27" s="60">
        <f>SUM(H21+H23+H25)</f>
        <v>1326056.4317373051</v>
      </c>
      <c r="I27" s="60"/>
      <c r="J27" s="55"/>
      <c r="K27" s="56"/>
    </row>
    <row r="28" spans="6:11" ht="12" customHeight="1">
      <c r="F28" s="41"/>
      <c r="G28" s="42"/>
      <c r="H28" s="42"/>
      <c r="I28" s="51"/>
      <c r="J28" s="42"/>
      <c r="K28" s="52"/>
    </row>
    <row r="29" spans="1:11" ht="15">
      <c r="A29" t="s">
        <v>17</v>
      </c>
      <c r="D29" s="49"/>
      <c r="E29" s="49">
        <f>SUM('[4]Nachtrag WP 2011'!K798)</f>
        <v>60524</v>
      </c>
      <c r="F29" s="50">
        <f>SUM('[1]Ist 2009'!$I$805)</f>
        <v>60524.68</v>
      </c>
      <c r="G29" s="51">
        <f>SUM('[2]Ist 2010'!$I$798)</f>
        <v>60524</v>
      </c>
      <c r="H29" s="51">
        <f>SUM('[3]Nachtrag WP 2011'!$J$798)</f>
        <v>60524</v>
      </c>
      <c r="I29" s="51"/>
      <c r="J29" s="42"/>
      <c r="K29" s="52"/>
    </row>
    <row r="30" spans="4:11" ht="15">
      <c r="D30" s="49"/>
      <c r="E30" s="49"/>
      <c r="F30" s="50"/>
      <c r="G30" s="51"/>
      <c r="H30" s="42"/>
      <c r="I30" s="51"/>
      <c r="J30" s="42"/>
      <c r="K30" s="52"/>
    </row>
    <row r="31" spans="1:11" ht="15">
      <c r="A31" t="s">
        <v>18</v>
      </c>
      <c r="D31" s="49"/>
      <c r="E31" s="49">
        <v>16748</v>
      </c>
      <c r="F31" s="50">
        <f>SUM('[1]Ist 2009'!$I$835)</f>
        <v>51354.46</v>
      </c>
      <c r="G31" s="51">
        <f>SUM('[2]Ist 2010'!$I$828)</f>
        <v>20529.44</v>
      </c>
      <c r="H31" s="51">
        <f>SUM('[3]Nachtrag WP 2011'!$J$828)</f>
        <v>22604.91</v>
      </c>
      <c r="I31" s="51"/>
      <c r="J31" s="42"/>
      <c r="K31" s="52"/>
    </row>
    <row r="32" spans="6:11" ht="15">
      <c r="F32" s="41"/>
      <c r="G32" s="42"/>
      <c r="H32" s="42"/>
      <c r="I32" s="51"/>
      <c r="J32" s="42"/>
      <c r="K32" s="52"/>
    </row>
    <row r="33" spans="1:11" s="48" customFormat="1" ht="15">
      <c r="A33" s="48" t="s">
        <v>19</v>
      </c>
      <c r="D33" s="53"/>
      <c r="E33" s="53">
        <f>SUM(E27-E29-E31)</f>
        <v>1191104</v>
      </c>
      <c r="F33" s="54">
        <f>SUM(F27-F29-F31)</f>
        <v>1253535.7704619134</v>
      </c>
      <c r="G33" s="55">
        <f>SUM(G27-G29-G31)</f>
        <v>1261872.5106764282</v>
      </c>
      <c r="H33" s="55">
        <f>SUM(H27-H29-H31)</f>
        <v>1242927.5217373052</v>
      </c>
      <c r="I33" s="55"/>
      <c r="J33" s="55"/>
      <c r="K33" s="56"/>
    </row>
    <row r="34" spans="6:11" ht="15">
      <c r="F34" s="41"/>
      <c r="G34" s="42"/>
      <c r="H34" s="42"/>
      <c r="I34" s="42"/>
      <c r="K34" s="52"/>
    </row>
    <row r="35" spans="6:11" ht="15">
      <c r="F35" s="41"/>
      <c r="G35" s="42"/>
      <c r="H35" s="42"/>
      <c r="I35" s="42"/>
      <c r="K35" s="52"/>
    </row>
    <row r="36" spans="1:11" s="44" customFormat="1" ht="12.75">
      <c r="A36" s="44" t="s">
        <v>42</v>
      </c>
      <c r="E36" s="61"/>
      <c r="F36" s="58">
        <v>-45600</v>
      </c>
      <c r="G36" s="58">
        <v>-5000</v>
      </c>
      <c r="H36" s="60"/>
      <c r="I36" s="60"/>
      <c r="J36" s="58"/>
      <c r="K36" s="56"/>
    </row>
    <row r="37" spans="5:11" s="44" customFormat="1" ht="12.75">
      <c r="E37" s="47"/>
      <c r="H37" s="46"/>
      <c r="I37" s="46"/>
      <c r="K37" s="56"/>
    </row>
    <row r="38" spans="1:11" s="44" customFormat="1" ht="12.75">
      <c r="A38" s="44" t="s">
        <v>43</v>
      </c>
      <c r="E38" s="61">
        <f>SUM(E33-E36)</f>
        <v>1191104</v>
      </c>
      <c r="F38" s="60">
        <f>SUM(F33+F36)</f>
        <v>1207935.7704619134</v>
      </c>
      <c r="G38" s="60">
        <f>SUM(G33+G36)</f>
        <v>1256872.5106764282</v>
      </c>
      <c r="H38" s="60">
        <f>SUM(H33+H36)</f>
        <v>1242927.5217373052</v>
      </c>
      <c r="I38" s="60"/>
      <c r="J38" s="60"/>
      <c r="K38" s="56"/>
    </row>
    <row r="39" spans="6:9" ht="15">
      <c r="F39" s="41"/>
      <c r="G39" s="42"/>
      <c r="H39" s="42"/>
      <c r="I39" s="42"/>
    </row>
    <row r="40" spans="1:10" ht="15">
      <c r="A40" t="s">
        <v>22</v>
      </c>
      <c r="D40" s="49"/>
      <c r="E40" s="49">
        <v>340100</v>
      </c>
      <c r="F40" s="62">
        <v>350441</v>
      </c>
      <c r="G40" s="63">
        <v>350594</v>
      </c>
      <c r="H40" s="63">
        <f>SUM(G40-E73)</f>
        <v>348434</v>
      </c>
      <c r="I40" s="63"/>
      <c r="J40" s="55"/>
    </row>
    <row r="41" spans="5:9" ht="15">
      <c r="E41" s="43"/>
      <c r="F41" s="64"/>
      <c r="G41" s="64"/>
      <c r="H41" s="65"/>
      <c r="I41" s="65"/>
    </row>
    <row r="42" spans="1:11" s="48" customFormat="1" ht="15">
      <c r="A42" s="48" t="s">
        <v>23</v>
      </c>
      <c r="C42" s="48" t="s">
        <v>24</v>
      </c>
      <c r="D42" s="57"/>
      <c r="E42" s="66">
        <f>SUM(E38/E40)</f>
        <v>3.5022169950014703</v>
      </c>
      <c r="F42" s="67">
        <f>SUM(F38/F40)</f>
        <v>3.446901961990502</v>
      </c>
      <c r="G42" s="67">
        <f>SUM(G38/G40)</f>
        <v>3.5849800928607682</v>
      </c>
      <c r="H42" s="77">
        <f>SUM(H38/H40)</f>
        <v>3.5671820825100458</v>
      </c>
      <c r="I42" s="77"/>
      <c r="J42" s="57"/>
      <c r="K42" s="57"/>
    </row>
    <row r="43" spans="5:9" ht="15">
      <c r="E43" s="43"/>
      <c r="F43" s="64"/>
      <c r="G43" s="64"/>
      <c r="H43" s="68"/>
      <c r="I43" s="65"/>
    </row>
    <row r="44" spans="1:9" s="48" customFormat="1" ht="15">
      <c r="A44" s="48" t="s">
        <v>23</v>
      </c>
      <c r="C44" s="48" t="s">
        <v>24</v>
      </c>
      <c r="D44" s="57"/>
      <c r="E44" s="66">
        <v>3.5</v>
      </c>
      <c r="F44" s="67">
        <v>3.5</v>
      </c>
      <c r="G44" s="67">
        <v>3.5</v>
      </c>
      <c r="H44" s="74">
        <v>3.5</v>
      </c>
      <c r="I44" s="77"/>
    </row>
    <row r="45" spans="5:9" ht="15">
      <c r="E45" s="43"/>
      <c r="H45" s="42"/>
      <c r="I45" s="42"/>
    </row>
    <row r="46" spans="1:9" s="44" customFormat="1" ht="15">
      <c r="A46" s="48" t="s">
        <v>59</v>
      </c>
      <c r="E46" s="47"/>
      <c r="F46" s="70">
        <f>-SUM(F40*0.05)</f>
        <v>-17522.05</v>
      </c>
      <c r="G46" s="58">
        <f>SUM(G40*0.08)</f>
        <v>28047.52</v>
      </c>
      <c r="H46" s="60">
        <f>SUM(H40*0.07)</f>
        <v>24390.38</v>
      </c>
      <c r="I46" s="78"/>
    </row>
    <row r="47" ht="15">
      <c r="I47" s="42"/>
    </row>
    <row r="48" spans="1:9" s="48" customFormat="1" ht="15">
      <c r="A48" s="69" t="s">
        <v>60</v>
      </c>
      <c r="H48" s="72">
        <f>SUM(F46:H46)</f>
        <v>34915.850000000006</v>
      </c>
      <c r="I48" s="76"/>
    </row>
    <row r="49" s="48" customFormat="1" ht="15">
      <c r="J49" s="53"/>
    </row>
    <row r="50" s="48" customFormat="1" ht="15"/>
    <row r="51" s="48" customFormat="1" ht="15"/>
    <row r="52" s="48" customFormat="1" ht="15">
      <c r="A52" s="44"/>
    </row>
    <row r="53" spans="2:5" s="48" customFormat="1" ht="15">
      <c r="B53" s="44"/>
      <c r="E53" s="71"/>
    </row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pans="1:9" ht="0.75" customHeight="1">
      <c r="A60" t="s">
        <v>44</v>
      </c>
      <c r="D60" s="49"/>
      <c r="E60" s="49"/>
      <c r="G60" s="49"/>
      <c r="I60" s="49"/>
    </row>
    <row r="61" spans="1:9" ht="15" hidden="1">
      <c r="A61" t="s">
        <v>45</v>
      </c>
      <c r="D61" s="49">
        <v>2009</v>
      </c>
      <c r="E61" s="49">
        <v>2011</v>
      </c>
      <c r="F61" s="49"/>
      <c r="G61" s="49"/>
      <c r="I61" s="49"/>
    </row>
    <row r="62" spans="4:9" ht="15" hidden="1">
      <c r="D62" s="49"/>
      <c r="E62" s="49"/>
      <c r="F62" s="49"/>
      <c r="G62" s="49"/>
      <c r="I62" s="49"/>
    </row>
    <row r="63" spans="1:5" ht="15" hidden="1">
      <c r="A63" s="48" t="s">
        <v>46</v>
      </c>
      <c r="B63" s="48"/>
      <c r="C63" s="72">
        <v>1107000.33</v>
      </c>
      <c r="D63" s="49">
        <v>1191105</v>
      </c>
      <c r="E63" s="49">
        <f>SUM('[4]Kalkulation Trinkwasser'!I33)</f>
        <v>1185934.63589012</v>
      </c>
    </row>
    <row r="64" spans="1:9" s="48" customFormat="1" ht="15" hidden="1">
      <c r="A64" s="48" t="s">
        <v>47</v>
      </c>
      <c r="C64" s="72">
        <v>356200</v>
      </c>
      <c r="D64" s="53">
        <v>340100</v>
      </c>
      <c r="E64" s="53">
        <f>SUM('[4]Kalkulation Trinkwasser'!I37)</f>
        <v>344050</v>
      </c>
      <c r="F64" s="53"/>
      <c r="G64" s="53"/>
      <c r="I64" s="49"/>
    </row>
    <row r="65" spans="1:3" ht="15" hidden="1">
      <c r="A65" s="48"/>
      <c r="B65" s="48"/>
      <c r="C65" s="72"/>
    </row>
    <row r="66" spans="1:5" ht="15" hidden="1">
      <c r="A66" s="48" t="s">
        <v>48</v>
      </c>
      <c r="B66" s="48"/>
      <c r="C66" s="72">
        <f>SUM(C63/C64)</f>
        <v>3.1078055306007863</v>
      </c>
      <c r="D66" s="72">
        <f>SUM(D63/D64)</f>
        <v>3.502219935313143</v>
      </c>
      <c r="E66" s="72">
        <f>SUM(E63/E64)</f>
        <v>3.4469833916294723</v>
      </c>
    </row>
    <row r="67" ht="15" hidden="1"/>
    <row r="68" ht="15" hidden="1">
      <c r="E68" s="73" t="s">
        <v>49</v>
      </c>
    </row>
    <row r="69" spans="1:4" ht="15" hidden="1">
      <c r="A69" s="44" t="s">
        <v>50</v>
      </c>
      <c r="D69">
        <v>9900</v>
      </c>
    </row>
    <row r="70" ht="15" hidden="1"/>
    <row r="71" spans="2:5" ht="15" hidden="1">
      <c r="B71" s="44" t="s">
        <v>51</v>
      </c>
      <c r="D71">
        <v>165</v>
      </c>
      <c r="E71">
        <v>72</v>
      </c>
    </row>
    <row r="72" ht="15" hidden="1">
      <c r="B72" s="44"/>
    </row>
    <row r="73" spans="2:5" ht="15" hidden="1">
      <c r="B73" s="44" t="s">
        <v>52</v>
      </c>
      <c r="D73">
        <f>SUM(D71*30)</f>
        <v>4950</v>
      </c>
      <c r="E73">
        <f>SUM(E71*30)</f>
        <v>2160</v>
      </c>
    </row>
    <row r="74" ht="15" hidden="1"/>
    <row r="75" ht="15" hidden="1"/>
    <row r="76" ht="15" hidden="1"/>
    <row r="77" spans="1:4" ht="15" hidden="1">
      <c r="A77" t="s">
        <v>42</v>
      </c>
      <c r="C77">
        <v>2009</v>
      </c>
      <c r="D77">
        <v>2010</v>
      </c>
    </row>
    <row r="78" ht="15" hidden="1"/>
    <row r="79" spans="1:4" ht="15" hidden="1">
      <c r="A79" t="s">
        <v>53</v>
      </c>
      <c r="C79">
        <v>30000</v>
      </c>
      <c r="D79">
        <v>6000</v>
      </c>
    </row>
    <row r="80" spans="1:4" ht="15" hidden="1">
      <c r="A80" t="s">
        <v>54</v>
      </c>
      <c r="C80">
        <v>15000</v>
      </c>
      <c r="D80">
        <v>0</v>
      </c>
    </row>
    <row r="81" spans="1:4" ht="15" hidden="1">
      <c r="A81" t="s">
        <v>55</v>
      </c>
      <c r="C81">
        <f>SUM(4000*80%)</f>
        <v>3200</v>
      </c>
      <c r="D81">
        <v>0</v>
      </c>
    </row>
    <row r="82" spans="1:4" ht="15" hidden="1">
      <c r="A82" t="s">
        <v>56</v>
      </c>
      <c r="C82">
        <v>-2600</v>
      </c>
      <c r="D82">
        <f>-SUM(1000)</f>
        <v>-1000</v>
      </c>
    </row>
    <row r="83" spans="1:3" ht="15" hidden="1">
      <c r="A83" t="s">
        <v>57</v>
      </c>
      <c r="C83">
        <v>0</v>
      </c>
    </row>
    <row r="84" spans="1:4" ht="15" hidden="1">
      <c r="A84" t="s">
        <v>58</v>
      </c>
      <c r="C84">
        <f>SUM(C79:C83)</f>
        <v>45600</v>
      </c>
      <c r="D84">
        <f>SUM(D79:D83)</f>
        <v>5000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Coswig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sabrina</cp:lastModifiedBy>
  <cp:lastPrinted>2011-09-19T08:15:29Z</cp:lastPrinted>
  <dcterms:created xsi:type="dcterms:W3CDTF">2011-08-31T06:30:24Z</dcterms:created>
  <dcterms:modified xsi:type="dcterms:W3CDTF">2011-09-20T13:25:55Z</dcterms:modified>
  <cp:category/>
  <cp:version/>
  <cp:contentType/>
  <cp:contentStatus/>
</cp:coreProperties>
</file>